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81fd9d75a8e710a4/Desktop/Walpole PC/Finance.budgets/23-24/2023-24/13. April 24/Financial Reports/"/>
    </mc:Choice>
  </mc:AlternateContent>
  <xr:revisionPtr revIDLastSave="0" documentId="8_{E892BD1F-FEA6-4AC3-9500-12D90CF2C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2" i="1" l="1"/>
  <c r="F53" i="1"/>
  <c r="H50" i="1"/>
  <c r="H20" i="1"/>
  <c r="H25" i="1"/>
  <c r="H45" i="1"/>
  <c r="H38" i="1"/>
  <c r="H42" i="1"/>
  <c r="P14" i="1"/>
  <c r="H48" i="1"/>
  <c r="H43" i="1"/>
  <c r="H41" i="1"/>
  <c r="H27" i="1"/>
  <c r="H16" i="1"/>
  <c r="H15" i="1"/>
  <c r="H14" i="1"/>
  <c r="H13" i="1"/>
  <c r="H12" i="1"/>
  <c r="H11" i="1"/>
  <c r="H10" i="1"/>
  <c r="H9" i="1"/>
  <c r="H39" i="1"/>
  <c r="H37" i="1"/>
  <c r="H36" i="1"/>
  <c r="P13" i="1"/>
  <c r="P12" i="1"/>
  <c r="P11" i="1"/>
  <c r="N16" i="1" l="1"/>
  <c r="L16" i="1"/>
  <c r="P25" i="1"/>
  <c r="P18" i="1" l="1"/>
  <c r="H55" i="1"/>
  <c r="P15" i="1"/>
  <c r="P10" i="1"/>
  <c r="P9" i="1"/>
  <c r="P8" i="1"/>
  <c r="H47" i="1"/>
  <c r="H35" i="1"/>
  <c r="H34" i="1"/>
  <c r="H33" i="1"/>
  <c r="H32" i="1"/>
  <c r="H31" i="1"/>
  <c r="H30" i="1"/>
  <c r="H29" i="1"/>
  <c r="H24" i="1"/>
  <c r="H22" i="1"/>
  <c r="H21" i="1"/>
  <c r="H19" i="1"/>
  <c r="H18" i="1"/>
  <c r="H17" i="1"/>
  <c r="H8" i="1"/>
  <c r="P16" i="1" l="1"/>
  <c r="D53" i="1"/>
  <c r="D57" i="1" s="1"/>
  <c r="L28" i="1" l="1"/>
  <c r="F57" i="1"/>
  <c r="N28" i="1" s="1"/>
  <c r="H53" i="1"/>
  <c r="H57" i="1" s="1"/>
  <c r="P20" i="1"/>
  <c r="L20" i="1"/>
  <c r="L27" i="1" s="1"/>
  <c r="N20" i="1"/>
  <c r="N27" i="1" s="1"/>
  <c r="L30" i="1" l="1"/>
  <c r="P28" i="1"/>
  <c r="P27" i="1"/>
  <c r="N30" i="1"/>
  <c r="P30" i="1" l="1"/>
</calcChain>
</file>

<file path=xl/sharedStrings.xml><?xml version="1.0" encoding="utf-8"?>
<sst xmlns="http://schemas.openxmlformats.org/spreadsheetml/2006/main" count="101" uniqueCount="95">
  <si>
    <t>Income</t>
  </si>
  <si>
    <t>Budgeted</t>
  </si>
  <si>
    <t>Actual</t>
  </si>
  <si>
    <t>Variance</t>
  </si>
  <si>
    <t>NET TOTAL</t>
  </si>
  <si>
    <t>VAT</t>
  </si>
  <si>
    <t>GROSS TOTAL</t>
  </si>
  <si>
    <t>Parks &amp; Open Spaces</t>
  </si>
  <si>
    <t>Administration</t>
  </si>
  <si>
    <t>Insurance</t>
  </si>
  <si>
    <t>Audit Fees</t>
  </si>
  <si>
    <t>Training</t>
  </si>
  <si>
    <t>Info Commissioner</t>
  </si>
  <si>
    <t>Bank Charges</t>
  </si>
  <si>
    <t>Precept</t>
  </si>
  <si>
    <t>Bank Interest</t>
  </si>
  <si>
    <t>VAT Refund</t>
  </si>
  <si>
    <t>Expenses</t>
  </si>
  <si>
    <t>Income to Date</t>
  </si>
  <si>
    <t>Expenses to Date</t>
  </si>
  <si>
    <t>WALPOLE PARISH COUNCIL</t>
  </si>
  <si>
    <t>General Admin Exps</t>
  </si>
  <si>
    <t>Telephone</t>
  </si>
  <si>
    <t>Hall Hire</t>
  </si>
  <si>
    <t>Annual Subscriptions</t>
  </si>
  <si>
    <t>Mapping Programme</t>
  </si>
  <si>
    <t>Election Charges</t>
  </si>
  <si>
    <t>Allotment Rents</t>
  </si>
  <si>
    <t>Village Crier - Adverts</t>
  </si>
  <si>
    <t>Allotments</t>
  </si>
  <si>
    <t>Drainage Rates</t>
  </si>
  <si>
    <t>Village Crier</t>
  </si>
  <si>
    <t>Printing &amp; Expenses</t>
  </si>
  <si>
    <t>St Andrews &amp; Swingfield</t>
  </si>
  <si>
    <t>Pest Control</t>
  </si>
  <si>
    <t>Litter Bin Emptying</t>
  </si>
  <si>
    <t>Dog Bin Emptying</t>
  </si>
  <si>
    <t>Playpark Inspection</t>
  </si>
  <si>
    <t>Playpark Maintenance</t>
  </si>
  <si>
    <t>St Peter's PCC Grant</t>
  </si>
  <si>
    <t>New Equipment</t>
  </si>
  <si>
    <t>Highways</t>
  </si>
  <si>
    <t>Streetlighting</t>
  </si>
  <si>
    <t>Charities &amp; Grants</t>
  </si>
  <si>
    <t>Chairmans Allowance</t>
  </si>
  <si>
    <t>Gen Grass Cutting/Maint</t>
  </si>
  <si>
    <t xml:space="preserve">Other </t>
  </si>
  <si>
    <t>CIL</t>
  </si>
  <si>
    <t>Staff Costs</t>
  </si>
  <si>
    <t>NCC 50/50 Partnership</t>
  </si>
  <si>
    <t>Defibrillator Costs</t>
  </si>
  <si>
    <t>Staff Expenses</t>
  </si>
  <si>
    <t xml:space="preserve">Donations </t>
  </si>
  <si>
    <t xml:space="preserve">Neighbourhood Plan </t>
  </si>
  <si>
    <t xml:space="preserve">Sundries </t>
  </si>
  <si>
    <t>Neighbourhood Plan</t>
  </si>
  <si>
    <t>NDP Expenses</t>
  </si>
  <si>
    <t>Notes:-                            1</t>
  </si>
  <si>
    <t xml:space="preserve"> </t>
  </si>
  <si>
    <t>Funds at 01.04.2023</t>
  </si>
  <si>
    <t>Grants</t>
  </si>
  <si>
    <t>Other</t>
  </si>
  <si>
    <t>Cleaning</t>
  </si>
  <si>
    <t>SAM 2 Speed Unit</t>
  </si>
  <si>
    <t>Unity Trust Bank.</t>
  </si>
  <si>
    <t xml:space="preserve">  </t>
  </si>
  <si>
    <t>Includes March salary £815.10 and</t>
  </si>
  <si>
    <t>Swingfield wall £3920.</t>
  </si>
  <si>
    <t>2022/23 PAYE final payment of £259.32.</t>
  </si>
  <si>
    <t>Website</t>
  </si>
  <si>
    <t>Transfer to Cross Keys</t>
  </si>
  <si>
    <t>Includes 5% rent increase and additional</t>
  </si>
  <si>
    <t>land taken on by Thistletons.</t>
  </si>
  <si>
    <t>Refund for period 01.10.22 to 31.03.23.</t>
  </si>
  <si>
    <t>Steve Jackman and Wix charges</t>
  </si>
  <si>
    <t>Rent/deposit refund to Mrs A Luker.</t>
  </si>
  <si>
    <t>Funds rec'd from Groundwork 13.10.23.</t>
  </si>
  <si>
    <t>PKF Littlejohn increased charges.</t>
  </si>
  <si>
    <t>BCKLWN charges for unecessary election.</t>
  </si>
  <si>
    <t>Collective Community charges.</t>
  </si>
  <si>
    <t>ANNUAL REVIEW - (01/04/2023 to 31/03/2024)</t>
  </si>
  <si>
    <t>Funds at 31.03.2024</t>
  </si>
  <si>
    <t>Transfer to Walsoken</t>
  </si>
  <si>
    <t>CIL funds received on 27.04.23 &amp; 30.10.23.</t>
  </si>
  <si>
    <t>Includes £2089 NCC 50/50 partnership,</t>
  </si>
  <si>
    <t>£900 for Cross Keys, see note 17 and</t>
  </si>
  <si>
    <t>£8534 for Walsoken, see note 18.</t>
  </si>
  <si>
    <t>Inc charges on move to Community</t>
  </si>
  <si>
    <t>Centre.</t>
  </si>
  <si>
    <t>Transfer to Walsoken, see note 5.</t>
  </si>
  <si>
    <t>Transfer to Cross Keys, see note 5.</t>
  </si>
  <si>
    <t>Reclaim for year to 31.03.24 to be made</t>
  </si>
  <si>
    <t>in April.</t>
  </si>
  <si>
    <t>Includes March 2023 invoice of £473.</t>
  </si>
  <si>
    <t>Command Pest Control charges.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</si>
</sst>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/>
    <xf numFmtId="0" fontId="3" fillId="0" borderId="4" xfId="0" applyFont="1" applyBorder="1"/>
    <xf numFmtId="0" fontId="1" fillId="0" borderId="4" xfId="0" applyFont="1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  <xf numFmtId="2" fontId="1" fillId="0" borderId="13" xfId="0" applyNumberFormat="1" applyFont="1" applyBorder="1"/>
    <xf numFmtId="0" fontId="0" fillId="0" borderId="14" xfId="0" applyBorder="1"/>
    <xf numFmtId="2" fontId="1" fillId="0" borderId="14" xfId="0" applyNumberFormat="1" applyFont="1" applyBorder="1"/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/>
    <xf numFmtId="0" fontId="0" fillId="2" borderId="7" xfId="0" applyFill="1" applyBorder="1"/>
    <xf numFmtId="0" fontId="0" fillId="0" borderId="10" xfId="0" applyBorder="1" applyAlignment="1">
      <alignment horizontal="center"/>
    </xf>
    <xf numFmtId="0" fontId="3" fillId="0" borderId="1" xfId="0" applyFont="1" applyBorder="1"/>
    <xf numFmtId="0" fontId="0" fillId="0" borderId="2" xfId="0" applyBorder="1"/>
    <xf numFmtId="0" fontId="0" fillId="0" borderId="16" xfId="0" applyBorder="1"/>
    <xf numFmtId="0" fontId="0" fillId="2" borderId="2" xfId="0" applyFill="1" applyBorder="1"/>
    <xf numFmtId="0" fontId="0" fillId="0" borderId="3" xfId="0" applyBorder="1"/>
    <xf numFmtId="0" fontId="0" fillId="0" borderId="5" xfId="0" applyBorder="1"/>
    <xf numFmtId="2" fontId="0" fillId="0" borderId="5" xfId="0" applyNumberFormat="1" applyBorder="1"/>
    <xf numFmtId="0" fontId="0" fillId="0" borderId="8" xfId="0" applyBorder="1"/>
    <xf numFmtId="0" fontId="3" fillId="0" borderId="10" xfId="0" applyFont="1" applyBorder="1"/>
    <xf numFmtId="0" fontId="1" fillId="0" borderId="10" xfId="0" applyFont="1" applyBorder="1" applyAlignment="1">
      <alignment horizontal="center"/>
    </xf>
    <xf numFmtId="2" fontId="1" fillId="0" borderId="10" xfId="0" applyNumberFormat="1" applyFont="1" applyBorder="1"/>
    <xf numFmtId="2" fontId="0" fillId="0" borderId="10" xfId="0" applyNumberFormat="1" applyBorder="1"/>
    <xf numFmtId="2" fontId="0" fillId="0" borderId="9" xfId="0" applyNumberFormat="1" applyBorder="1"/>
    <xf numFmtId="2" fontId="0" fillId="0" borderId="17" xfId="0" applyNumberFormat="1" applyBorder="1"/>
    <xf numFmtId="0" fontId="3" fillId="0" borderId="2" xfId="0" applyFont="1" applyBorder="1" applyAlignment="1">
      <alignment horizontal="center"/>
    </xf>
    <xf numFmtId="1" fontId="0" fillId="0" borderId="5" xfId="0" applyNumberFormat="1" applyBorder="1"/>
    <xf numFmtId="1" fontId="0" fillId="0" borderId="5" xfId="0" applyNumberFormat="1" applyBorder="1" applyAlignment="1">
      <alignment horizontal="center"/>
    </xf>
    <xf numFmtId="1" fontId="0" fillId="0" borderId="18" xfId="0" applyNumberFormat="1" applyBorder="1"/>
    <xf numFmtId="1" fontId="1" fillId="0" borderId="9" xfId="0" applyNumberFormat="1" applyFont="1" applyBorder="1"/>
    <xf numFmtId="0" fontId="0" fillId="0" borderId="15" xfId="0" applyBorder="1"/>
    <xf numFmtId="0" fontId="0" fillId="0" borderId="9" xfId="0" applyBorder="1"/>
    <xf numFmtId="2" fontId="1" fillId="0" borderId="0" xfId="0" applyNumberFormat="1" applyFont="1"/>
    <xf numFmtId="0" fontId="0" fillId="0" borderId="19" xfId="0" applyBorder="1"/>
    <xf numFmtId="0" fontId="3" fillId="0" borderId="0" xfId="0" applyFont="1" applyAlignment="1">
      <alignment horizontal="center"/>
    </xf>
    <xf numFmtId="0" fontId="3" fillId="2" borderId="0" xfId="0" applyFont="1" applyFill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/>
    <xf numFmtId="2" fontId="0" fillId="0" borderId="0" xfId="0" applyNumberFormat="1"/>
    <xf numFmtId="2" fontId="0" fillId="2" borderId="0" xfId="0" applyNumberFormat="1" applyFill="1"/>
    <xf numFmtId="1" fontId="0" fillId="0" borderId="0" xfId="0" applyNumberFormat="1" applyAlignment="1">
      <alignment horizontal="center"/>
    </xf>
    <xf numFmtId="1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1" fontId="1" fillId="0" borderId="0" xfId="0" applyNumberFormat="1" applyFont="1"/>
    <xf numFmtId="2" fontId="0" fillId="3" borderId="0" xfId="0" applyNumberFormat="1" applyFill="1"/>
    <xf numFmtId="1" fontId="0" fillId="3" borderId="0" xfId="0" applyNumberFormat="1" applyFill="1" applyAlignment="1">
      <alignment horizontal="center"/>
    </xf>
    <xf numFmtId="2" fontId="1" fillId="2" borderId="0" xfId="0" applyNumberFormat="1" applyFont="1" applyFill="1"/>
    <xf numFmtId="2" fontId="1" fillId="0" borderId="5" xfId="0" applyNumberFormat="1" applyFont="1" applyBorder="1"/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0"/>
  <sheetViews>
    <sheetView tabSelected="1" workbookViewId="0">
      <pane xSplit="3" ySplit="5" topLeftCell="D27" activePane="bottomRight" state="frozen"/>
      <selection pane="topRight" activeCell="D1" sqref="D1"/>
      <selection pane="bottomLeft" activeCell="A10" sqref="A10"/>
      <selection pane="bottomRight" activeCell="F56" sqref="F56"/>
    </sheetView>
  </sheetViews>
  <sheetFormatPr defaultRowHeight="15" x14ac:dyDescent="0.25"/>
  <cols>
    <col min="3" max="3" width="3.7109375" customWidth="1"/>
    <col min="5" max="5" width="2.140625" customWidth="1"/>
    <col min="7" max="7" width="2.5703125" customWidth="1"/>
    <col min="9" max="10" width="4.5703125" customWidth="1"/>
    <col min="11" max="11" width="20.28515625" customWidth="1"/>
    <col min="13" max="13" width="2.140625" customWidth="1"/>
    <col min="15" max="15" width="2.140625" customWidth="1"/>
    <col min="16" max="16" width="9.5703125" customWidth="1"/>
    <col min="17" max="17" width="4.85546875" customWidth="1"/>
  </cols>
  <sheetData>
    <row r="1" spans="1:17" ht="18.75" x14ac:dyDescent="0.3">
      <c r="A1" s="57" t="s">
        <v>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9"/>
    </row>
    <row r="2" spans="1:17" ht="16.5" thickBot="1" x14ac:dyDescent="0.3">
      <c r="A2" s="60" t="s">
        <v>80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</row>
    <row r="3" spans="1:17" ht="15.75" x14ac:dyDescent="0.25">
      <c r="A3" s="16"/>
      <c r="B3" s="17"/>
      <c r="C3" s="18"/>
      <c r="D3" s="63"/>
      <c r="E3" s="63"/>
      <c r="F3" s="63"/>
      <c r="G3" s="63"/>
      <c r="H3" s="63"/>
      <c r="I3" s="30"/>
      <c r="J3" s="19"/>
      <c r="K3" s="18"/>
      <c r="L3" s="63"/>
      <c r="M3" s="63"/>
      <c r="N3" s="63"/>
      <c r="O3" s="63"/>
      <c r="P3" s="63"/>
      <c r="Q3" s="20"/>
    </row>
    <row r="4" spans="1:17" ht="15.75" x14ac:dyDescent="0.25">
      <c r="A4" s="2"/>
      <c r="C4" s="6"/>
      <c r="D4" s="55" t="s">
        <v>17</v>
      </c>
      <c r="E4" s="56"/>
      <c r="F4" s="56"/>
      <c r="G4" s="56"/>
      <c r="H4" s="56"/>
      <c r="I4" s="39"/>
      <c r="J4" s="40"/>
      <c r="K4" s="24"/>
      <c r="L4" s="56" t="s">
        <v>0</v>
      </c>
      <c r="M4" s="56"/>
      <c r="N4" s="56"/>
      <c r="O4" s="56"/>
      <c r="P4" s="56"/>
      <c r="Q4" s="21"/>
    </row>
    <row r="5" spans="1:17" x14ac:dyDescent="0.25">
      <c r="A5" s="1"/>
      <c r="C5" s="6"/>
      <c r="D5" s="11" t="s">
        <v>1</v>
      </c>
      <c r="E5" s="12"/>
      <c r="F5" s="12" t="s">
        <v>2</v>
      </c>
      <c r="G5" s="12"/>
      <c r="H5" s="12" t="s">
        <v>3</v>
      </c>
      <c r="I5" s="41"/>
      <c r="J5" s="42"/>
      <c r="K5" s="25"/>
      <c r="L5" s="12" t="s">
        <v>1</v>
      </c>
      <c r="M5" s="12"/>
      <c r="N5" s="12" t="s">
        <v>2</v>
      </c>
      <c r="O5" s="12"/>
      <c r="P5" s="12" t="s">
        <v>3</v>
      </c>
      <c r="Q5" s="21"/>
    </row>
    <row r="6" spans="1:17" x14ac:dyDescent="0.25">
      <c r="A6" s="1"/>
      <c r="C6" s="6"/>
      <c r="F6" t="s">
        <v>65</v>
      </c>
      <c r="J6" s="43"/>
      <c r="K6" s="6"/>
      <c r="Q6" s="21"/>
    </row>
    <row r="7" spans="1:17" x14ac:dyDescent="0.25">
      <c r="A7" s="3" t="s">
        <v>8</v>
      </c>
      <c r="C7" s="6"/>
      <c r="D7" s="44"/>
      <c r="E7" s="44"/>
      <c r="F7" s="44"/>
      <c r="G7" s="44"/>
      <c r="H7" s="44"/>
      <c r="I7" s="44"/>
      <c r="J7" s="45"/>
      <c r="K7" s="26" t="s">
        <v>0</v>
      </c>
      <c r="L7" s="44"/>
      <c r="M7" s="44"/>
      <c r="N7" s="44"/>
      <c r="O7" s="44"/>
      <c r="P7" s="44"/>
      <c r="Q7" s="31"/>
    </row>
    <row r="8" spans="1:17" x14ac:dyDescent="0.25">
      <c r="A8" s="1" t="s">
        <v>48</v>
      </c>
      <c r="C8" s="6"/>
      <c r="D8" s="44">
        <v>10324.56</v>
      </c>
      <c r="E8" s="44"/>
      <c r="F8" s="44">
        <v>11175.11</v>
      </c>
      <c r="G8" s="44"/>
      <c r="H8" s="44">
        <f>D8-F8</f>
        <v>-850.55000000000109</v>
      </c>
      <c r="I8" s="46">
        <v>7</v>
      </c>
      <c r="J8" s="45"/>
      <c r="K8" s="27" t="s">
        <v>14</v>
      </c>
      <c r="L8" s="44">
        <v>20672.03</v>
      </c>
      <c r="M8" s="44"/>
      <c r="N8" s="44">
        <v>20672.03</v>
      </c>
      <c r="O8" s="44"/>
      <c r="P8" s="44">
        <f>N8-L8</f>
        <v>0</v>
      </c>
      <c r="Q8" s="32"/>
    </row>
    <row r="9" spans="1:17" x14ac:dyDescent="0.25">
      <c r="A9" s="1" t="s">
        <v>51</v>
      </c>
      <c r="C9" s="6"/>
      <c r="D9" s="44">
        <v>575</v>
      </c>
      <c r="E9" s="44"/>
      <c r="F9" s="44">
        <v>506.55</v>
      </c>
      <c r="G9" s="44"/>
      <c r="H9" s="44">
        <f t="shared" ref="H9:H13" si="0">D9-F9</f>
        <v>68.449999999999989</v>
      </c>
      <c r="I9" s="46"/>
      <c r="J9" s="45"/>
      <c r="K9" s="27" t="s">
        <v>60</v>
      </c>
      <c r="L9" s="44">
        <v>0</v>
      </c>
      <c r="M9" s="44"/>
      <c r="N9" s="44">
        <v>0</v>
      </c>
      <c r="O9" s="44"/>
      <c r="P9" s="44">
        <f t="shared" ref="P9" si="1">N9-L9</f>
        <v>0</v>
      </c>
      <c r="Q9" s="32"/>
    </row>
    <row r="10" spans="1:17" x14ac:dyDescent="0.25">
      <c r="A10" s="1" t="s">
        <v>21</v>
      </c>
      <c r="C10" s="6"/>
      <c r="D10" s="44">
        <v>210</v>
      </c>
      <c r="E10" s="44"/>
      <c r="F10" s="44">
        <v>115</v>
      </c>
      <c r="G10" s="44"/>
      <c r="H10" s="44">
        <f t="shared" si="0"/>
        <v>95</v>
      </c>
      <c r="I10" s="46"/>
      <c r="J10" s="45"/>
      <c r="K10" s="6" t="s">
        <v>15</v>
      </c>
      <c r="L10" s="44">
        <v>100</v>
      </c>
      <c r="M10" s="44"/>
      <c r="N10" s="44">
        <v>726.12</v>
      </c>
      <c r="O10" s="44"/>
      <c r="P10" s="44">
        <f>N10-L10</f>
        <v>626.12</v>
      </c>
      <c r="Q10" s="32">
        <v>1</v>
      </c>
    </row>
    <row r="11" spans="1:17" x14ac:dyDescent="0.25">
      <c r="A11" s="1" t="s">
        <v>9</v>
      </c>
      <c r="C11" s="6"/>
      <c r="D11" s="44">
        <v>950</v>
      </c>
      <c r="E11" s="44"/>
      <c r="F11" s="44">
        <v>846.2</v>
      </c>
      <c r="G11" s="44"/>
      <c r="H11" s="44">
        <f t="shared" si="0"/>
        <v>103.79999999999995</v>
      </c>
      <c r="I11" s="46"/>
      <c r="J11" s="45"/>
      <c r="K11" s="6" t="s">
        <v>27</v>
      </c>
      <c r="L11" s="44">
        <v>5896.2</v>
      </c>
      <c r="N11" s="44">
        <v>8602.23</v>
      </c>
      <c r="P11" s="44">
        <f t="shared" ref="P11:P14" si="2">N11-L11</f>
        <v>2706.0299999999997</v>
      </c>
      <c r="Q11" s="32">
        <v>2</v>
      </c>
    </row>
    <row r="12" spans="1:17" x14ac:dyDescent="0.25">
      <c r="A12" s="1" t="s">
        <v>12</v>
      </c>
      <c r="C12" s="6"/>
      <c r="D12" s="44">
        <v>35</v>
      </c>
      <c r="E12" s="44"/>
      <c r="F12" s="44">
        <v>0</v>
      </c>
      <c r="G12" s="44"/>
      <c r="H12" s="44">
        <f t="shared" si="0"/>
        <v>35</v>
      </c>
      <c r="I12" s="46"/>
      <c r="J12" s="45"/>
      <c r="K12" s="6" t="s">
        <v>28</v>
      </c>
      <c r="L12" s="44">
        <v>1700</v>
      </c>
      <c r="M12" s="44"/>
      <c r="N12" s="44">
        <v>2314.9699999999998</v>
      </c>
      <c r="O12" s="44"/>
      <c r="P12" s="44">
        <f t="shared" si="2"/>
        <v>614.9699999999998</v>
      </c>
      <c r="Q12" s="32"/>
    </row>
    <row r="13" spans="1:17" x14ac:dyDescent="0.25">
      <c r="A13" s="1" t="s">
        <v>22</v>
      </c>
      <c r="C13" s="6"/>
      <c r="D13" s="44">
        <v>184.8</v>
      </c>
      <c r="E13" s="44"/>
      <c r="F13" s="44">
        <v>158.44999999999999</v>
      </c>
      <c r="G13" s="44"/>
      <c r="H13" s="44">
        <f t="shared" si="0"/>
        <v>26.350000000000023</v>
      </c>
      <c r="I13" s="46"/>
      <c r="J13" s="45"/>
      <c r="K13" s="6" t="s">
        <v>53</v>
      </c>
      <c r="L13" s="44">
        <v>0</v>
      </c>
      <c r="M13" s="44"/>
      <c r="N13" s="44">
        <v>8650</v>
      </c>
      <c r="O13" s="44"/>
      <c r="P13" s="44">
        <f t="shared" si="2"/>
        <v>8650</v>
      </c>
      <c r="Q13" s="32">
        <v>3</v>
      </c>
    </row>
    <row r="14" spans="1:17" x14ac:dyDescent="0.25">
      <c r="A14" s="1" t="s">
        <v>10</v>
      </c>
      <c r="C14" s="6"/>
      <c r="D14" s="44">
        <v>250</v>
      </c>
      <c r="E14" s="44"/>
      <c r="F14" s="44">
        <v>365</v>
      </c>
      <c r="G14" s="44"/>
      <c r="H14" s="44">
        <f>D14-F14</f>
        <v>-115</v>
      </c>
      <c r="I14" s="46">
        <v>8</v>
      </c>
      <c r="J14" s="45"/>
      <c r="K14" s="6" t="s">
        <v>47</v>
      </c>
      <c r="L14" s="44">
        <v>0</v>
      </c>
      <c r="M14" s="44"/>
      <c r="N14" s="44">
        <v>4271.9799999999996</v>
      </c>
      <c r="O14" s="44"/>
      <c r="P14" s="44">
        <f t="shared" si="2"/>
        <v>4271.9799999999996</v>
      </c>
      <c r="Q14" s="32">
        <v>4</v>
      </c>
    </row>
    <row r="15" spans="1:17" x14ac:dyDescent="0.25">
      <c r="A15" s="1" t="s">
        <v>23</v>
      </c>
      <c r="C15" s="6"/>
      <c r="D15" s="44">
        <v>216</v>
      </c>
      <c r="E15" s="44"/>
      <c r="F15" s="44">
        <v>279.60000000000002</v>
      </c>
      <c r="G15" s="44"/>
      <c r="H15" s="44">
        <f>D15-F15</f>
        <v>-63.600000000000023</v>
      </c>
      <c r="I15" s="46">
        <v>9</v>
      </c>
      <c r="J15" s="45"/>
      <c r="K15" s="27" t="s">
        <v>46</v>
      </c>
      <c r="L15" s="44">
        <v>50</v>
      </c>
      <c r="M15" s="44"/>
      <c r="N15" s="44">
        <v>11566</v>
      </c>
      <c r="O15" s="44"/>
      <c r="P15" s="44">
        <f>N15-L15</f>
        <v>11516</v>
      </c>
      <c r="Q15" s="32">
        <v>5</v>
      </c>
    </row>
    <row r="16" spans="1:17" x14ac:dyDescent="0.25">
      <c r="A16" s="1" t="s">
        <v>24</v>
      </c>
      <c r="C16" s="6"/>
      <c r="D16" s="44">
        <v>635</v>
      </c>
      <c r="E16" s="44"/>
      <c r="F16" s="44">
        <v>715.7</v>
      </c>
      <c r="G16" s="44"/>
      <c r="H16" s="44">
        <f>D16-F16</f>
        <v>-80.700000000000045</v>
      </c>
      <c r="I16" s="46"/>
      <c r="J16" s="45"/>
      <c r="K16" s="27"/>
      <c r="L16" s="10">
        <f>SUM(L8:L15)</f>
        <v>28418.23</v>
      </c>
      <c r="M16" s="10"/>
      <c r="N16" s="10">
        <f>SUM(N8:N15)</f>
        <v>56803.33</v>
      </c>
      <c r="O16" s="10"/>
      <c r="P16" s="10">
        <f>SUM(P8:P15)</f>
        <v>28385.1</v>
      </c>
      <c r="Q16" s="32"/>
    </row>
    <row r="17" spans="1:17" x14ac:dyDescent="0.25">
      <c r="A17" s="1" t="s">
        <v>11</v>
      </c>
      <c r="C17" s="6"/>
      <c r="D17" s="44">
        <v>300</v>
      </c>
      <c r="E17" s="44"/>
      <c r="F17" s="44">
        <v>48</v>
      </c>
      <c r="G17" s="44"/>
      <c r="H17" s="44">
        <f t="shared" ref="H17:H25" si="3">D17-F17</f>
        <v>252</v>
      </c>
      <c r="I17" s="46"/>
      <c r="J17" s="45"/>
      <c r="K17" s="27"/>
      <c r="L17" s="44"/>
      <c r="M17" s="44"/>
      <c r="N17" s="44"/>
      <c r="O17" s="44"/>
      <c r="P17" s="44"/>
      <c r="Q17" s="32"/>
    </row>
    <row r="18" spans="1:17" x14ac:dyDescent="0.25">
      <c r="A18" s="1" t="s">
        <v>25</v>
      </c>
      <c r="C18" s="6"/>
      <c r="D18" s="44">
        <v>40</v>
      </c>
      <c r="E18" s="44"/>
      <c r="F18" s="44">
        <v>50</v>
      </c>
      <c r="G18" s="44"/>
      <c r="H18" s="44">
        <f t="shared" si="3"/>
        <v>-10</v>
      </c>
      <c r="I18" s="46"/>
      <c r="J18" s="45"/>
      <c r="K18" s="27" t="s">
        <v>16</v>
      </c>
      <c r="L18" s="44">
        <v>3708</v>
      </c>
      <c r="N18" s="44">
        <v>4429.0600000000004</v>
      </c>
      <c r="P18" s="44">
        <f>N18-L18</f>
        <v>721.0600000000004</v>
      </c>
      <c r="Q18" s="32">
        <v>6</v>
      </c>
    </row>
    <row r="19" spans="1:17" x14ac:dyDescent="0.25">
      <c r="A19" s="1" t="s">
        <v>13</v>
      </c>
      <c r="C19" s="6"/>
      <c r="D19" s="44">
        <v>72</v>
      </c>
      <c r="E19" s="44"/>
      <c r="F19" s="44">
        <v>72</v>
      </c>
      <c r="G19" s="44"/>
      <c r="H19" s="44">
        <f t="shared" si="3"/>
        <v>0</v>
      </c>
      <c r="I19" s="46"/>
      <c r="J19" s="45"/>
      <c r="K19" s="27"/>
      <c r="Q19" s="32"/>
    </row>
    <row r="20" spans="1:17" x14ac:dyDescent="0.25">
      <c r="A20" s="1" t="s">
        <v>69</v>
      </c>
      <c r="C20" s="6"/>
      <c r="D20" s="44">
        <v>0</v>
      </c>
      <c r="E20" s="44"/>
      <c r="F20" s="44">
        <v>411.26</v>
      </c>
      <c r="G20" s="44"/>
      <c r="H20" s="44">
        <f t="shared" si="3"/>
        <v>-411.26</v>
      </c>
      <c r="I20" s="46">
        <v>10</v>
      </c>
      <c r="J20" s="45"/>
      <c r="K20" s="27"/>
      <c r="L20" s="10">
        <f>L16+L18</f>
        <v>32126.23</v>
      </c>
      <c r="M20" s="13"/>
      <c r="N20" s="10">
        <f>N16+N18</f>
        <v>61232.39</v>
      </c>
      <c r="O20" s="13"/>
      <c r="P20" s="10">
        <f>P16+P18</f>
        <v>29106.16</v>
      </c>
      <c r="Q20" s="32"/>
    </row>
    <row r="21" spans="1:17" x14ac:dyDescent="0.25">
      <c r="A21" s="1" t="s">
        <v>54</v>
      </c>
      <c r="C21" s="6"/>
      <c r="D21" s="44">
        <v>200</v>
      </c>
      <c r="E21" s="44"/>
      <c r="F21" s="44">
        <v>90</v>
      </c>
      <c r="G21" s="44"/>
      <c r="H21" s="44">
        <f t="shared" si="3"/>
        <v>110</v>
      </c>
      <c r="I21" s="46"/>
      <c r="J21" s="45"/>
      <c r="K21" s="27"/>
      <c r="Q21" s="31"/>
    </row>
    <row r="22" spans="1:17" x14ac:dyDescent="0.25">
      <c r="A22" s="1" t="s">
        <v>26</v>
      </c>
      <c r="C22" s="6"/>
      <c r="D22" s="44">
        <v>1500</v>
      </c>
      <c r="E22" s="44"/>
      <c r="F22" s="44">
        <v>1874.17</v>
      </c>
      <c r="G22" s="44"/>
      <c r="H22" s="44">
        <f t="shared" si="3"/>
        <v>-374.17000000000007</v>
      </c>
      <c r="I22" s="46">
        <v>11</v>
      </c>
      <c r="J22" s="45"/>
      <c r="L22" s="35"/>
      <c r="N22" t="s">
        <v>58</v>
      </c>
      <c r="Q22" s="31"/>
    </row>
    <row r="23" spans="1:17" x14ac:dyDescent="0.25">
      <c r="A23" s="3" t="s">
        <v>29</v>
      </c>
      <c r="C23" s="6"/>
      <c r="D23" s="45"/>
      <c r="E23" s="45"/>
      <c r="F23" s="45"/>
      <c r="G23" s="45"/>
      <c r="H23" s="45"/>
      <c r="I23" s="47"/>
      <c r="J23" s="45"/>
      <c r="K23" s="29"/>
      <c r="L23" s="28"/>
      <c r="M23" s="28"/>
      <c r="N23" s="28"/>
      <c r="O23" s="28"/>
      <c r="P23" s="28"/>
      <c r="Q23" s="31"/>
    </row>
    <row r="24" spans="1:17" x14ac:dyDescent="0.25">
      <c r="A24" s="1" t="s">
        <v>30</v>
      </c>
      <c r="C24" s="6"/>
      <c r="D24" s="44">
        <v>275</v>
      </c>
      <c r="E24" s="44"/>
      <c r="F24" s="44">
        <v>261.68</v>
      </c>
      <c r="G24" s="44"/>
      <c r="H24" s="44">
        <f t="shared" si="3"/>
        <v>13.319999999999993</v>
      </c>
      <c r="I24" s="46"/>
      <c r="J24" s="45"/>
      <c r="K24" s="27"/>
      <c r="L24" s="44"/>
      <c r="M24" s="44"/>
      <c r="N24" s="44"/>
      <c r="O24" s="44"/>
      <c r="P24" s="44"/>
      <c r="Q24" s="33"/>
    </row>
    <row r="25" spans="1:17" x14ac:dyDescent="0.25">
      <c r="A25" s="1" t="s">
        <v>61</v>
      </c>
      <c r="C25" s="6"/>
      <c r="D25" s="44">
        <v>0</v>
      </c>
      <c r="E25" s="44"/>
      <c r="F25" s="44">
        <v>50</v>
      </c>
      <c r="G25" s="44"/>
      <c r="H25" s="44">
        <f t="shared" si="3"/>
        <v>-50</v>
      </c>
      <c r="I25" s="46">
        <v>12</v>
      </c>
      <c r="J25" s="45"/>
      <c r="K25" s="26" t="s">
        <v>59</v>
      </c>
      <c r="L25" s="37">
        <v>23328.75</v>
      </c>
      <c r="M25" s="37"/>
      <c r="N25" s="37">
        <v>23328.75</v>
      </c>
      <c r="O25" s="37"/>
      <c r="P25" s="37">
        <f>N25-L25</f>
        <v>0</v>
      </c>
      <c r="Q25" s="31"/>
    </row>
    <row r="26" spans="1:17" x14ac:dyDescent="0.25">
      <c r="A26" s="3" t="s">
        <v>31</v>
      </c>
      <c r="C26" s="6"/>
      <c r="D26" s="45"/>
      <c r="E26" s="45"/>
      <c r="F26" s="45"/>
      <c r="G26" s="45"/>
      <c r="H26" s="45"/>
      <c r="I26" s="47"/>
      <c r="J26" s="45"/>
      <c r="K26" s="27"/>
      <c r="L26" s="44"/>
      <c r="M26" s="44"/>
      <c r="N26" s="44"/>
      <c r="O26" s="44"/>
      <c r="P26" s="44"/>
      <c r="Q26" s="31"/>
    </row>
    <row r="27" spans="1:17" x14ac:dyDescent="0.25">
      <c r="A27" s="1" t="s">
        <v>32</v>
      </c>
      <c r="D27" s="44">
        <v>2000</v>
      </c>
      <c r="F27" s="44">
        <v>2844</v>
      </c>
      <c r="H27" s="44">
        <f>D27-F27</f>
        <v>-844</v>
      </c>
      <c r="I27" s="48">
        <v>13</v>
      </c>
      <c r="J27" s="45"/>
      <c r="K27" s="27" t="s">
        <v>18</v>
      </c>
      <c r="L27" s="44">
        <f>L20</f>
        <v>32126.23</v>
      </c>
      <c r="M27" s="44"/>
      <c r="N27" s="44">
        <f>N20</f>
        <v>61232.39</v>
      </c>
      <c r="O27" s="44"/>
      <c r="P27" s="44">
        <f>N27-L27</f>
        <v>29106.16</v>
      </c>
      <c r="Q27" s="22"/>
    </row>
    <row r="28" spans="1:17" x14ac:dyDescent="0.25">
      <c r="A28" s="3" t="s">
        <v>7</v>
      </c>
      <c r="C28" s="6"/>
      <c r="D28" s="45"/>
      <c r="E28" s="45"/>
      <c r="F28" s="45"/>
      <c r="G28" s="45"/>
      <c r="H28" s="45"/>
      <c r="I28" s="47"/>
      <c r="J28" s="45"/>
      <c r="K28" s="27" t="s">
        <v>19</v>
      </c>
      <c r="L28" s="44">
        <f>D57</f>
        <v>35252.36</v>
      </c>
      <c r="M28" s="44"/>
      <c r="N28" s="44">
        <f>F57</f>
        <v>51701.02</v>
      </c>
      <c r="O28" s="44"/>
      <c r="P28" s="44">
        <f>L28-N28</f>
        <v>-16448.659999999996</v>
      </c>
      <c r="Q28" s="22"/>
    </row>
    <row r="29" spans="1:17" x14ac:dyDescent="0.25">
      <c r="A29" s="1" t="s">
        <v>45</v>
      </c>
      <c r="C29" s="6"/>
      <c r="D29" s="44">
        <v>5300</v>
      </c>
      <c r="E29" s="44"/>
      <c r="F29" s="44">
        <v>4124</v>
      </c>
      <c r="G29" s="44"/>
      <c r="H29" s="44">
        <f t="shared" ref="H29:H39" si="4">D29-F29</f>
        <v>1176</v>
      </c>
      <c r="I29" s="46"/>
      <c r="J29" s="45"/>
      <c r="K29" s="27"/>
      <c r="L29" s="44"/>
      <c r="M29" s="44"/>
      <c r="N29" s="44"/>
      <c r="O29" s="44"/>
      <c r="P29" s="44"/>
      <c r="Q29" s="22"/>
    </row>
    <row r="30" spans="1:17" x14ac:dyDescent="0.25">
      <c r="A30" s="1" t="s">
        <v>33</v>
      </c>
      <c r="C30" s="6"/>
      <c r="D30" s="44">
        <v>1925</v>
      </c>
      <c r="E30" s="44"/>
      <c r="F30" s="44">
        <v>3920</v>
      </c>
      <c r="G30" s="44"/>
      <c r="H30" s="44">
        <f t="shared" si="4"/>
        <v>-1995</v>
      </c>
      <c r="I30" s="46">
        <v>14</v>
      </c>
      <c r="J30" s="45"/>
      <c r="K30" s="26" t="s">
        <v>81</v>
      </c>
      <c r="L30" s="37">
        <f>L25+L27-L28</f>
        <v>20202.619999999995</v>
      </c>
      <c r="M30" s="37"/>
      <c r="N30" s="37">
        <f>N25+N27-N28</f>
        <v>32860.120000000003</v>
      </c>
      <c r="O30" s="44"/>
      <c r="P30" s="37">
        <f>SUM(P25:P29)</f>
        <v>12657.500000000004</v>
      </c>
      <c r="Q30" s="22"/>
    </row>
    <row r="31" spans="1:17" x14ac:dyDescent="0.25">
      <c r="A31" s="1" t="s">
        <v>34</v>
      </c>
      <c r="C31" s="6"/>
      <c r="D31" s="44">
        <v>120</v>
      </c>
      <c r="E31" s="44"/>
      <c r="F31" s="44">
        <v>286.67</v>
      </c>
      <c r="G31" s="44"/>
      <c r="H31" s="44">
        <f t="shared" si="4"/>
        <v>-166.67000000000002</v>
      </c>
      <c r="I31" s="46">
        <v>15</v>
      </c>
      <c r="J31" s="45"/>
      <c r="K31" s="28"/>
      <c r="L31" s="28"/>
      <c r="M31" s="28"/>
      <c r="N31" s="28"/>
      <c r="O31" s="28"/>
      <c r="P31" s="28"/>
      <c r="Q31" s="22"/>
    </row>
    <row r="32" spans="1:17" x14ac:dyDescent="0.25">
      <c r="A32" s="1" t="s">
        <v>35</v>
      </c>
      <c r="C32" s="6"/>
      <c r="D32" s="44">
        <v>260</v>
      </c>
      <c r="E32" s="44"/>
      <c r="F32" s="44">
        <v>234.03</v>
      </c>
      <c r="G32" s="44"/>
      <c r="H32" s="44">
        <f t="shared" si="4"/>
        <v>25.97</v>
      </c>
      <c r="I32" s="46"/>
      <c r="J32" s="45"/>
      <c r="Q32" s="22"/>
    </row>
    <row r="33" spans="1:17" x14ac:dyDescent="0.25">
      <c r="A33" s="1" t="s">
        <v>36</v>
      </c>
      <c r="C33" s="6"/>
      <c r="D33" s="44">
        <v>900</v>
      </c>
      <c r="E33" s="44"/>
      <c r="F33" s="44">
        <v>0</v>
      </c>
      <c r="G33" s="44"/>
      <c r="H33" s="44">
        <f t="shared" si="4"/>
        <v>900</v>
      </c>
      <c r="I33" s="46"/>
      <c r="J33" s="45"/>
      <c r="K33" s="37" t="s">
        <v>57</v>
      </c>
      <c r="L33" s="44" t="s">
        <v>64</v>
      </c>
      <c r="M33" s="44"/>
      <c r="N33" s="44"/>
      <c r="O33" s="44"/>
      <c r="P33" s="44"/>
      <c r="Q33" s="22"/>
    </row>
    <row r="34" spans="1:17" x14ac:dyDescent="0.25">
      <c r="A34" s="1" t="s">
        <v>62</v>
      </c>
      <c r="C34" s="6"/>
      <c r="D34" s="44">
        <v>75</v>
      </c>
      <c r="E34" s="44"/>
      <c r="F34" s="44">
        <v>0</v>
      </c>
      <c r="G34" s="44"/>
      <c r="H34" s="44">
        <f t="shared" si="4"/>
        <v>75</v>
      </c>
      <c r="I34" s="46"/>
      <c r="J34" s="45"/>
      <c r="K34" s="49">
        <v>2</v>
      </c>
      <c r="L34" t="s">
        <v>71</v>
      </c>
      <c r="M34" s="44"/>
      <c r="N34" s="44"/>
      <c r="O34" s="44"/>
      <c r="P34" s="44"/>
      <c r="Q34" s="22"/>
    </row>
    <row r="35" spans="1:17" x14ac:dyDescent="0.25">
      <c r="A35" s="1" t="s">
        <v>37</v>
      </c>
      <c r="C35" s="6"/>
      <c r="D35" s="44">
        <v>135</v>
      </c>
      <c r="E35" s="44"/>
      <c r="F35" s="44">
        <v>129.5</v>
      </c>
      <c r="G35" s="44"/>
      <c r="H35" s="44">
        <f t="shared" si="4"/>
        <v>5.5</v>
      </c>
      <c r="I35" s="46"/>
      <c r="J35" s="45"/>
      <c r="K35" s="49"/>
      <c r="L35" t="s">
        <v>72</v>
      </c>
      <c r="M35" s="44"/>
      <c r="N35" s="44"/>
      <c r="O35" s="44"/>
      <c r="P35" s="44"/>
      <c r="Q35" s="22"/>
    </row>
    <row r="36" spans="1:17" x14ac:dyDescent="0.25">
      <c r="A36" s="1" t="s">
        <v>38</v>
      </c>
      <c r="C36" s="6"/>
      <c r="D36" s="44">
        <v>2000</v>
      </c>
      <c r="E36" s="44"/>
      <c r="F36" s="44">
        <v>239</v>
      </c>
      <c r="G36" s="44"/>
      <c r="H36" s="44">
        <f t="shared" si="4"/>
        <v>1761</v>
      </c>
      <c r="I36" s="46"/>
      <c r="J36" s="45"/>
      <c r="K36" s="49">
        <v>3</v>
      </c>
      <c r="L36" t="s">
        <v>76</v>
      </c>
      <c r="M36" s="44"/>
      <c r="N36" s="44"/>
      <c r="O36" s="44"/>
      <c r="P36" s="44"/>
      <c r="Q36" s="22"/>
    </row>
    <row r="37" spans="1:17" x14ac:dyDescent="0.25">
      <c r="A37" s="1" t="s">
        <v>39</v>
      </c>
      <c r="C37" s="6"/>
      <c r="D37" s="44">
        <v>1500</v>
      </c>
      <c r="E37" s="44"/>
      <c r="F37" s="44">
        <v>0</v>
      </c>
      <c r="G37" s="44"/>
      <c r="H37" s="44">
        <f t="shared" si="4"/>
        <v>1500</v>
      </c>
      <c r="I37" s="46"/>
      <c r="J37" s="45"/>
      <c r="K37" s="50">
        <v>4</v>
      </c>
      <c r="L37" s="44" t="s">
        <v>83</v>
      </c>
      <c r="N37" s="44"/>
      <c r="O37" s="44"/>
      <c r="P37" s="44"/>
      <c r="Q37" s="22"/>
    </row>
    <row r="38" spans="1:17" x14ac:dyDescent="0.25">
      <c r="A38" s="1" t="s">
        <v>50</v>
      </c>
      <c r="C38" s="6"/>
      <c r="D38" s="44">
        <v>400</v>
      </c>
      <c r="E38" s="44"/>
      <c r="F38" s="44">
        <v>105.95</v>
      </c>
      <c r="G38" s="44"/>
      <c r="H38" s="44">
        <f t="shared" si="4"/>
        <v>294.05</v>
      </c>
      <c r="I38" s="46"/>
      <c r="J38" s="45"/>
      <c r="K38" s="49">
        <v>5</v>
      </c>
      <c r="L38" t="s">
        <v>84</v>
      </c>
      <c r="N38" s="44"/>
      <c r="O38" s="44"/>
      <c r="P38" s="44"/>
      <c r="Q38" s="22"/>
    </row>
    <row r="39" spans="1:17" x14ac:dyDescent="0.25">
      <c r="A39" s="1" t="s">
        <v>40</v>
      </c>
      <c r="C39" s="6"/>
      <c r="D39" s="44">
        <v>500</v>
      </c>
      <c r="E39" s="44"/>
      <c r="F39" s="44">
        <v>0</v>
      </c>
      <c r="G39" s="44"/>
      <c r="H39" s="44">
        <f t="shared" si="4"/>
        <v>500</v>
      </c>
      <c r="I39" s="46"/>
      <c r="J39" s="45"/>
      <c r="L39" t="s">
        <v>85</v>
      </c>
      <c r="N39" s="44"/>
      <c r="O39" s="44"/>
      <c r="P39" s="44"/>
      <c r="Q39" s="22"/>
    </row>
    <row r="40" spans="1:17" x14ac:dyDescent="0.25">
      <c r="A40" s="3" t="s">
        <v>41</v>
      </c>
      <c r="C40" s="6"/>
      <c r="D40" s="45"/>
      <c r="E40" s="45"/>
      <c r="F40" s="45"/>
      <c r="G40" s="45"/>
      <c r="H40" s="45"/>
      <c r="I40" s="47"/>
      <c r="J40" s="45"/>
      <c r="L40" t="s">
        <v>86</v>
      </c>
      <c r="N40" s="44"/>
      <c r="O40" s="44"/>
      <c r="P40" s="44"/>
      <c r="Q40" s="22"/>
    </row>
    <row r="41" spans="1:17" x14ac:dyDescent="0.25">
      <c r="A41" s="1" t="s">
        <v>42</v>
      </c>
      <c r="C41" s="6"/>
      <c r="D41" s="44">
        <v>1560</v>
      </c>
      <c r="E41" s="44"/>
      <c r="F41" s="44">
        <v>1278.3</v>
      </c>
      <c r="G41" s="44"/>
      <c r="H41" s="44">
        <f t="shared" ref="H41:H45" si="5">D41-F41</f>
        <v>281.70000000000005</v>
      </c>
      <c r="I41" s="46"/>
      <c r="J41" s="45"/>
      <c r="K41" s="50">
        <v>6</v>
      </c>
      <c r="L41" s="44" t="s">
        <v>73</v>
      </c>
      <c r="N41" s="44"/>
      <c r="O41" s="44"/>
      <c r="P41" s="44"/>
      <c r="Q41" s="22"/>
    </row>
    <row r="42" spans="1:17" x14ac:dyDescent="0.25">
      <c r="A42" s="1" t="s">
        <v>49</v>
      </c>
      <c r="C42" s="6"/>
      <c r="D42" s="44">
        <v>0</v>
      </c>
      <c r="E42" s="44"/>
      <c r="F42" s="44">
        <v>0</v>
      </c>
      <c r="G42" s="44"/>
      <c r="H42" s="44">
        <f t="shared" si="5"/>
        <v>0</v>
      </c>
      <c r="I42" s="46"/>
      <c r="J42" s="45"/>
      <c r="K42" s="50">
        <v>7</v>
      </c>
      <c r="L42" s="44" t="s">
        <v>66</v>
      </c>
      <c r="N42" s="44"/>
      <c r="O42" s="44"/>
      <c r="P42" s="44"/>
      <c r="Q42" s="22"/>
    </row>
    <row r="43" spans="1:17" x14ac:dyDescent="0.25">
      <c r="A43" s="1" t="s">
        <v>63</v>
      </c>
      <c r="C43" s="6"/>
      <c r="D43" s="44">
        <v>0</v>
      </c>
      <c r="E43" s="44"/>
      <c r="F43" s="44">
        <v>0</v>
      </c>
      <c r="G43" s="44"/>
      <c r="H43" s="44">
        <f t="shared" si="5"/>
        <v>0</v>
      </c>
      <c r="I43" s="46"/>
      <c r="J43" s="45"/>
      <c r="K43" s="50"/>
      <c r="L43" s="44" t="s">
        <v>68</v>
      </c>
      <c r="N43" s="44"/>
      <c r="O43" s="44"/>
      <c r="P43" s="44"/>
      <c r="Q43" s="22"/>
    </row>
    <row r="44" spans="1:17" x14ac:dyDescent="0.25">
      <c r="A44" s="3" t="s">
        <v>55</v>
      </c>
      <c r="C44" s="6"/>
      <c r="D44" s="51"/>
      <c r="E44" s="51"/>
      <c r="F44" s="51"/>
      <c r="G44" s="51"/>
      <c r="H44" s="51"/>
      <c r="I44" s="52"/>
      <c r="J44" s="45"/>
      <c r="K44" s="50">
        <v>8</v>
      </c>
      <c r="L44" s="44" t="s">
        <v>77</v>
      </c>
      <c r="N44" s="44"/>
      <c r="O44" s="44"/>
      <c r="P44" s="44"/>
      <c r="Q44" s="22"/>
    </row>
    <row r="45" spans="1:17" x14ac:dyDescent="0.25">
      <c r="A45" s="1" t="s">
        <v>56</v>
      </c>
      <c r="C45" s="6"/>
      <c r="D45" s="44">
        <v>0</v>
      </c>
      <c r="E45" s="44"/>
      <c r="F45" s="44">
        <v>8650</v>
      </c>
      <c r="G45" s="44"/>
      <c r="H45" s="44">
        <f t="shared" si="5"/>
        <v>-8650</v>
      </c>
      <c r="I45" s="46">
        <v>16</v>
      </c>
      <c r="J45" s="45"/>
      <c r="K45" s="50">
        <v>9</v>
      </c>
      <c r="L45" s="44" t="s">
        <v>87</v>
      </c>
      <c r="N45" s="44"/>
      <c r="O45" s="44"/>
      <c r="P45" s="44"/>
      <c r="Q45" s="22"/>
    </row>
    <row r="46" spans="1:17" x14ac:dyDescent="0.25">
      <c r="A46" s="3" t="s">
        <v>52</v>
      </c>
      <c r="C46" s="6"/>
      <c r="D46" s="45"/>
      <c r="E46" s="45"/>
      <c r="F46" s="45"/>
      <c r="G46" s="45"/>
      <c r="H46" s="45"/>
      <c r="I46" s="47"/>
      <c r="J46" s="45"/>
      <c r="L46" s="44" t="s">
        <v>88</v>
      </c>
      <c r="N46" s="44"/>
      <c r="O46" s="44"/>
      <c r="P46" s="44"/>
      <c r="Q46" s="22"/>
    </row>
    <row r="47" spans="1:17" x14ac:dyDescent="0.25">
      <c r="A47" s="1" t="s">
        <v>43</v>
      </c>
      <c r="C47" s="6"/>
      <c r="D47" s="44">
        <v>500</v>
      </c>
      <c r="E47" s="44"/>
      <c r="F47" s="44">
        <v>360</v>
      </c>
      <c r="G47" s="44"/>
      <c r="H47" s="44">
        <f>D47-F47</f>
        <v>140</v>
      </c>
      <c r="I47" s="46"/>
      <c r="J47" s="45"/>
      <c r="K47" s="49">
        <v>10</v>
      </c>
      <c r="L47" s="44" t="s">
        <v>74</v>
      </c>
      <c r="Q47" s="22"/>
    </row>
    <row r="48" spans="1:17" x14ac:dyDescent="0.25">
      <c r="A48" s="1" t="s">
        <v>44</v>
      </c>
      <c r="C48" s="6"/>
      <c r="D48" s="44">
        <v>200</v>
      </c>
      <c r="E48" s="44"/>
      <c r="F48" s="44">
        <v>0</v>
      </c>
      <c r="G48" s="44"/>
      <c r="H48" s="44">
        <f>D48-F48</f>
        <v>200</v>
      </c>
      <c r="I48" s="46"/>
      <c r="J48" s="45"/>
      <c r="K48" s="50">
        <v>11</v>
      </c>
      <c r="L48" s="44" t="s">
        <v>78</v>
      </c>
      <c r="Q48" s="22"/>
    </row>
    <row r="49" spans="1:17" x14ac:dyDescent="0.25">
      <c r="A49" s="3" t="s">
        <v>47</v>
      </c>
      <c r="C49" s="6"/>
      <c r="D49" s="51"/>
      <c r="E49" s="51"/>
      <c r="F49" s="51"/>
      <c r="G49" s="51"/>
      <c r="H49" s="51"/>
      <c r="I49" s="52"/>
      <c r="J49" s="45"/>
      <c r="K49" s="49">
        <v>12</v>
      </c>
      <c r="L49" s="44" t="s">
        <v>75</v>
      </c>
      <c r="Q49" s="22"/>
    </row>
    <row r="50" spans="1:17" x14ac:dyDescent="0.25">
      <c r="A50" s="1" t="s">
        <v>70</v>
      </c>
      <c r="C50" s="6"/>
      <c r="D50" s="44">
        <v>0</v>
      </c>
      <c r="E50" s="44"/>
      <c r="F50" s="44">
        <v>900</v>
      </c>
      <c r="G50" s="44"/>
      <c r="H50" s="44">
        <f>D50-F50</f>
        <v>-900</v>
      </c>
      <c r="I50" s="46">
        <v>17</v>
      </c>
      <c r="J50" s="45"/>
      <c r="K50" s="50">
        <v>13</v>
      </c>
      <c r="L50" s="44" t="s">
        <v>93</v>
      </c>
      <c r="Q50" s="22"/>
    </row>
    <row r="51" spans="1:17" x14ac:dyDescent="0.25">
      <c r="A51" s="3" t="s">
        <v>61</v>
      </c>
      <c r="C51" s="6"/>
      <c r="D51" s="44"/>
      <c r="E51" s="44"/>
      <c r="F51" s="44"/>
      <c r="G51" s="44"/>
      <c r="H51" s="44"/>
      <c r="I51" s="46"/>
      <c r="J51" s="45"/>
      <c r="K51" s="50">
        <v>14</v>
      </c>
      <c r="L51" s="44" t="s">
        <v>67</v>
      </c>
      <c r="Q51" s="22"/>
    </row>
    <row r="52" spans="1:17" x14ac:dyDescent="0.25">
      <c r="A52" s="1" t="s">
        <v>82</v>
      </c>
      <c r="C52" s="6"/>
      <c r="D52" s="44">
        <v>0</v>
      </c>
      <c r="E52" s="44"/>
      <c r="F52" s="44">
        <v>8534</v>
      </c>
      <c r="G52" s="44"/>
      <c r="H52" s="44">
        <f>D52-F52</f>
        <v>-8534</v>
      </c>
      <c r="I52" s="46">
        <v>18</v>
      </c>
      <c r="J52" s="45"/>
      <c r="K52" s="50">
        <v>15</v>
      </c>
      <c r="L52" s="44" t="s">
        <v>94</v>
      </c>
      <c r="Q52" s="22"/>
    </row>
    <row r="53" spans="1:17" x14ac:dyDescent="0.25">
      <c r="A53" s="3" t="s">
        <v>4</v>
      </c>
      <c r="C53" s="6"/>
      <c r="D53" s="8">
        <f>SUM(D7:D48)</f>
        <v>33142.36</v>
      </c>
      <c r="E53" s="9"/>
      <c r="F53" s="10">
        <f>SUM(F7:F52)</f>
        <v>48624.17</v>
      </c>
      <c r="G53" s="10"/>
      <c r="H53" s="10">
        <f>SUM(H7:H48)</f>
        <v>-6047.8100000000013</v>
      </c>
      <c r="I53" s="37"/>
      <c r="J53" s="45"/>
      <c r="K53" s="50">
        <v>16</v>
      </c>
      <c r="L53" s="44" t="s">
        <v>79</v>
      </c>
      <c r="Q53" s="22"/>
    </row>
    <row r="54" spans="1:17" x14ac:dyDescent="0.25">
      <c r="A54" s="1"/>
      <c r="C54" s="6"/>
      <c r="J54" s="53"/>
      <c r="K54" s="50">
        <v>17</v>
      </c>
      <c r="L54" s="44" t="s">
        <v>90</v>
      </c>
      <c r="Q54" s="54"/>
    </row>
    <row r="55" spans="1:17" x14ac:dyDescent="0.25">
      <c r="A55" s="3" t="s">
        <v>5</v>
      </c>
      <c r="C55" s="6"/>
      <c r="D55" s="44">
        <v>2110</v>
      </c>
      <c r="F55" s="44">
        <v>3076.85</v>
      </c>
      <c r="H55" s="44">
        <f t="shared" ref="H55" si="6">D55-F55</f>
        <v>-966.84999999999991</v>
      </c>
      <c r="I55" s="46">
        <v>19</v>
      </c>
      <c r="J55" s="43"/>
      <c r="K55" s="50">
        <v>18</v>
      </c>
      <c r="L55" s="44" t="s">
        <v>89</v>
      </c>
      <c r="Q55" s="21"/>
    </row>
    <row r="56" spans="1:17" x14ac:dyDescent="0.25">
      <c r="A56" s="1"/>
      <c r="C56" s="6"/>
      <c r="J56" s="43"/>
      <c r="K56" s="50">
        <v>19</v>
      </c>
      <c r="L56" s="44" t="s">
        <v>91</v>
      </c>
      <c r="Q56" s="21"/>
    </row>
    <row r="57" spans="1:17" x14ac:dyDescent="0.25">
      <c r="A57" s="3" t="s">
        <v>6</v>
      </c>
      <c r="C57" s="6"/>
      <c r="D57" s="10">
        <f>D53+D55</f>
        <v>35252.36</v>
      </c>
      <c r="E57" s="13"/>
      <c r="F57" s="10">
        <f>F53+F55</f>
        <v>51701.02</v>
      </c>
      <c r="G57" s="13"/>
      <c r="H57" s="10">
        <f>H53+H55</f>
        <v>-7014.6600000000017</v>
      </c>
      <c r="I57" s="37"/>
      <c r="J57" s="43"/>
      <c r="L57" s="44" t="s">
        <v>92</v>
      </c>
      <c r="Q57" s="21"/>
    </row>
    <row r="58" spans="1:17" x14ac:dyDescent="0.25">
      <c r="A58" s="3"/>
      <c r="C58" s="6"/>
      <c r="D58" s="37"/>
      <c r="E58" s="49"/>
      <c r="F58" s="37"/>
      <c r="G58" s="49"/>
      <c r="H58" s="37"/>
      <c r="I58" s="37"/>
      <c r="J58" s="43"/>
      <c r="K58" s="34"/>
      <c r="L58" s="28"/>
      <c r="M58" s="36"/>
      <c r="N58" s="36"/>
      <c r="O58" s="36"/>
      <c r="P58" s="36"/>
      <c r="Q58" s="38"/>
    </row>
    <row r="59" spans="1:17" x14ac:dyDescent="0.25">
      <c r="A59" s="3"/>
      <c r="B59" s="49"/>
      <c r="C59" s="15"/>
      <c r="D59" s="44"/>
      <c r="E59" s="49"/>
      <c r="F59" s="37"/>
      <c r="G59" s="49"/>
      <c r="H59" s="37"/>
      <c r="I59" s="37"/>
      <c r="J59" s="43"/>
      <c r="Q59" s="21"/>
    </row>
    <row r="60" spans="1:17" ht="15.75" thickBot="1" x14ac:dyDescent="0.3">
      <c r="A60" s="4"/>
      <c r="B60" s="5"/>
      <c r="C60" s="7"/>
      <c r="D60" s="5"/>
      <c r="E60" s="5"/>
      <c r="F60" s="5"/>
      <c r="G60" s="5"/>
      <c r="H60" s="5"/>
      <c r="I60" s="5"/>
      <c r="J60" s="14"/>
      <c r="K60" s="5"/>
      <c r="L60" s="5"/>
      <c r="M60" s="5"/>
      <c r="N60" s="5"/>
      <c r="O60" s="5"/>
      <c r="P60" s="5"/>
      <c r="Q60" s="23"/>
    </row>
  </sheetData>
  <mergeCells count="6">
    <mergeCell ref="D4:H4"/>
    <mergeCell ref="L4:P4"/>
    <mergeCell ref="A1:Q1"/>
    <mergeCell ref="A2:Q2"/>
    <mergeCell ref="D3:H3"/>
    <mergeCell ref="L3:P3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Caroline Boyden</cp:lastModifiedBy>
  <cp:lastPrinted>2024-04-02T13:59:17Z</cp:lastPrinted>
  <dcterms:created xsi:type="dcterms:W3CDTF">2015-06-05T18:17:20Z</dcterms:created>
  <dcterms:modified xsi:type="dcterms:W3CDTF">2024-05-06T13:33:21Z</dcterms:modified>
</cp:coreProperties>
</file>